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Grants\Templates\"/>
    </mc:Choice>
  </mc:AlternateContent>
  <xr:revisionPtr revIDLastSave="0" documentId="13_ncr:1_{7A4CCA7C-4FC5-4AD8-83DB-F494A0653925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L10" i="1"/>
  <c r="K10" i="1"/>
  <c r="L6" i="1"/>
  <c r="K6" i="1"/>
  <c r="L5" i="1"/>
  <c r="K5" i="1"/>
  <c r="M10" i="1"/>
  <c r="M15" i="1"/>
  <c r="M14" i="1"/>
  <c r="L16" i="1"/>
  <c r="L17" i="1" s="1"/>
  <c r="L22" i="1" s="1"/>
  <c r="K16" i="1"/>
  <c r="L7" i="1"/>
  <c r="K7" i="1"/>
  <c r="L11" i="1"/>
  <c r="M8" i="1"/>
  <c r="M16" i="1" l="1"/>
  <c r="K11" i="1"/>
  <c r="C16" i="1"/>
  <c r="I20" i="1"/>
  <c r="B16" i="1"/>
  <c r="I15" i="1"/>
  <c r="I14" i="1"/>
  <c r="I10" i="1"/>
  <c r="I11" i="1" s="1"/>
  <c r="C11" i="1"/>
  <c r="B11" i="1"/>
  <c r="H7" i="1"/>
  <c r="F7" i="1"/>
  <c r="C7" i="1"/>
  <c r="B7" i="1"/>
  <c r="M11" i="1" l="1"/>
  <c r="K17" i="1"/>
  <c r="D6" i="1"/>
  <c r="E6" i="1" s="1"/>
  <c r="G6" i="1" s="1"/>
  <c r="I6" i="1" s="1"/>
  <c r="M6" i="1" s="1"/>
  <c r="D5" i="1"/>
  <c r="K22" i="1" l="1"/>
  <c r="M17" i="1"/>
  <c r="E5" i="1"/>
  <c r="G5" i="1" s="1"/>
  <c r="I5" i="1" s="1"/>
  <c r="M5" i="1" s="1"/>
  <c r="D7" i="1"/>
  <c r="E7" i="1" l="1"/>
  <c r="I16" i="1"/>
  <c r="G7" i="1" l="1"/>
  <c r="I7" i="1"/>
  <c r="I17" i="1" l="1"/>
  <c r="I22" i="1" s="1"/>
  <c r="M7" i="1" l="1"/>
  <c r="M20" i="1"/>
  <c r="M22" i="1" l="1"/>
</calcChain>
</file>

<file path=xl/sharedStrings.xml><?xml version="1.0" encoding="utf-8"?>
<sst xmlns="http://schemas.openxmlformats.org/spreadsheetml/2006/main" count="50" uniqueCount="38">
  <si>
    <t>Research</t>
  </si>
  <si>
    <t>Travel – train fares</t>
  </si>
  <si>
    <t xml:space="preserve">Venue costs </t>
  </si>
  <si>
    <t>Unit</t>
  </si>
  <si>
    <t>Rate
(£)</t>
  </si>
  <si>
    <t>Direct costs:</t>
  </si>
  <si>
    <t>Budget cost
(£)</t>
  </si>
  <si>
    <t xml:space="preserve">Budget table </t>
  </si>
  <si>
    <t>Staff salary
(£)</t>
  </si>
  <si>
    <t xml:space="preserve">Campaign officer </t>
  </si>
  <si>
    <t>Employer's NI contributions
(£)</t>
  </si>
  <si>
    <t>Employer's pension contributions (3%)
(£)</t>
  </si>
  <si>
    <t>Time spent on project
(months)</t>
  </si>
  <si>
    <t>Adjusted annual salary
(£)</t>
  </si>
  <si>
    <t>Total annual cost 
(£)</t>
  </si>
  <si>
    <t>Day rate
(£)</t>
  </si>
  <si>
    <t>Staffing total</t>
  </si>
  <si>
    <t>Time
(days)</t>
  </si>
  <si>
    <r>
      <t xml:space="preserve">Direct support costs
</t>
    </r>
    <r>
      <rPr>
        <sz val="10"/>
        <color theme="1"/>
        <rFont val="Arial"/>
        <family val="2"/>
      </rPr>
      <t>e.g. print, venue hire, travel</t>
    </r>
  </si>
  <si>
    <t>Support costs total</t>
  </si>
  <si>
    <t>Overheads/Indirect costs:</t>
  </si>
  <si>
    <r>
      <t xml:space="preserve">Staffing costs
</t>
    </r>
    <r>
      <rPr>
        <sz val="10"/>
        <color theme="1"/>
        <rFont val="Arial"/>
        <family val="2"/>
      </rPr>
      <t>(Please itemise e.g. 1 x full-time or FTE post X for 6 months. Include all employer costs applicable to the roles/posts e.g. NI and pension contributions)</t>
    </r>
  </si>
  <si>
    <r>
      <rPr>
        <b/>
        <sz val="12"/>
        <color theme="1"/>
        <rFont val="Arial"/>
        <family val="2"/>
      </rPr>
      <t>Organisational support costs linked to this project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(e.g. rent, insurance, IT support, legal &amp; professional, accountancy fees etc.)</t>
    </r>
  </si>
  <si>
    <t>Linked to project
(%)</t>
  </si>
  <si>
    <t>Total organisational overheads
(£)</t>
  </si>
  <si>
    <t>Overheads/Indirect costs total</t>
  </si>
  <si>
    <t>Total direct costs</t>
  </si>
  <si>
    <t>Total budget costs</t>
  </si>
  <si>
    <t>Digital support consultant</t>
  </si>
  <si>
    <t>Total indirect costs</t>
  </si>
  <si>
    <t>Note: any figures shown above are for illustrative purposes only and are not intended as a guide to salaries, rates or costs, or to indicate any expectation thereon.</t>
  </si>
  <si>
    <t>Day rate posts/consultants</t>
  </si>
  <si>
    <t>Day rates/consultants total</t>
  </si>
  <si>
    <t>Notes</t>
  </si>
  <si>
    <t>FTE
(0.X - 1)</t>
  </si>
  <si>
    <t>Check</t>
  </si>
  <si>
    <t>Amount to be covered by other funding
(if applicable)
(£)</t>
  </si>
  <si>
    <t>Amount to be covered by JRSST-CT / UKDF grant
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</si>
</sst>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43" fontId="3" fillId="2" borderId="1" xfId="1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3" fontId="2" fillId="3" borderId="4" xfId="1" applyFont="1" applyFill="1" applyBorder="1"/>
    <xf numFmtId="0" fontId="2" fillId="3" borderId="4" xfId="0" applyFont="1" applyFill="1" applyBorder="1"/>
    <xf numFmtId="43" fontId="2" fillId="3" borderId="8" xfId="1" applyFont="1" applyFill="1" applyBorder="1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/>
    <xf numFmtId="0" fontId="3" fillId="3" borderId="2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 vertical="center"/>
    </xf>
    <xf numFmtId="43" fontId="2" fillId="3" borderId="0" xfId="1" applyFont="1" applyFill="1" applyBorder="1"/>
    <xf numFmtId="0" fontId="3" fillId="3" borderId="1" xfId="0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center"/>
    </xf>
    <xf numFmtId="43" fontId="3" fillId="3" borderId="0" xfId="0" applyNumberFormat="1" applyFont="1" applyFill="1" applyBorder="1"/>
    <xf numFmtId="0" fontId="3" fillId="3" borderId="0" xfId="0" applyFont="1" applyFill="1" applyBorder="1"/>
    <xf numFmtId="0" fontId="2" fillId="3" borderId="5" xfId="0" applyFont="1" applyFill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3" fontId="2" fillId="0" borderId="0" xfId="0" applyNumberFormat="1" applyFont="1"/>
    <xf numFmtId="43" fontId="3" fillId="0" borderId="1" xfId="0" applyNumberFormat="1" applyFont="1" applyBorder="1"/>
    <xf numFmtId="0" fontId="2" fillId="0" borderId="0" xfId="0" applyFont="1" applyBorder="1"/>
    <xf numFmtId="43" fontId="3" fillId="4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10" workbookViewId="0">
      <selection activeCell="L22" sqref="L22"/>
    </sheetView>
  </sheetViews>
  <sheetFormatPr defaultRowHeight="15" x14ac:dyDescent="0.2"/>
  <cols>
    <col min="1" max="1" width="54.140625" style="1" bestFit="1" customWidth="1"/>
    <col min="2" max="2" width="23.28515625" style="1" bestFit="1" customWidth="1"/>
    <col min="3" max="3" width="19.85546875" style="1" bestFit="1" customWidth="1"/>
    <col min="4" max="4" width="23.42578125" style="1" bestFit="1" customWidth="1"/>
    <col min="5" max="5" width="14.85546875" style="1" bestFit="1" customWidth="1"/>
    <col min="6" max="6" width="9.28515625" style="1" customWidth="1"/>
    <col min="7" max="7" width="19.28515625" style="1" bestFit="1" customWidth="1"/>
    <col min="8" max="8" width="22" style="1" customWidth="1"/>
    <col min="9" max="9" width="15.140625" style="1" bestFit="1" customWidth="1"/>
    <col min="10" max="10" width="3.5703125" style="1" customWidth="1"/>
    <col min="11" max="11" width="26.5703125" style="1" customWidth="1"/>
    <col min="12" max="12" width="31" style="1" customWidth="1"/>
    <col min="13" max="13" width="15.28515625" style="1" customWidth="1"/>
    <col min="14" max="14" width="26.140625" style="1" customWidth="1"/>
    <col min="15" max="16384" width="9.140625" style="1"/>
  </cols>
  <sheetData>
    <row r="1" spans="1:14" ht="15.75" x14ac:dyDescent="0.25">
      <c r="A1" s="5" t="s">
        <v>7</v>
      </c>
      <c r="B1" s="6"/>
      <c r="C1" s="6"/>
      <c r="D1" s="6"/>
      <c r="E1" s="6"/>
      <c r="F1" s="6"/>
      <c r="G1" s="6"/>
      <c r="H1" s="6"/>
      <c r="I1" s="6"/>
    </row>
    <row r="2" spans="1:14" ht="6" customHeigh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14" ht="15.75" x14ac:dyDescent="0.2">
      <c r="A3" s="7" t="s">
        <v>5</v>
      </c>
      <c r="B3" s="8"/>
      <c r="C3" s="9"/>
      <c r="D3" s="9"/>
      <c r="E3" s="9"/>
      <c r="F3" s="9"/>
      <c r="G3" s="9"/>
      <c r="H3" s="9"/>
      <c r="I3" s="9"/>
    </row>
    <row r="4" spans="1:14" ht="63" x14ac:dyDescent="0.25">
      <c r="A4" s="7" t="s">
        <v>21</v>
      </c>
      <c r="B4" s="10" t="s">
        <v>8</v>
      </c>
      <c r="C4" s="10" t="s">
        <v>10</v>
      </c>
      <c r="D4" s="10" t="s">
        <v>11</v>
      </c>
      <c r="E4" s="10" t="s">
        <v>14</v>
      </c>
      <c r="F4" s="10" t="s">
        <v>34</v>
      </c>
      <c r="G4" s="10" t="s">
        <v>13</v>
      </c>
      <c r="H4" s="10" t="s">
        <v>12</v>
      </c>
      <c r="I4" s="10" t="s">
        <v>6</v>
      </c>
      <c r="K4" s="40" t="s">
        <v>37</v>
      </c>
      <c r="L4" s="40" t="s">
        <v>36</v>
      </c>
      <c r="M4" s="41" t="s">
        <v>35</v>
      </c>
      <c r="N4" s="38" t="s">
        <v>33</v>
      </c>
    </row>
    <row r="5" spans="1:14" x14ac:dyDescent="0.2">
      <c r="A5" s="12" t="s">
        <v>9</v>
      </c>
      <c r="B5" s="13">
        <v>40000</v>
      </c>
      <c r="C5" s="13">
        <v>4264</v>
      </c>
      <c r="D5" s="13">
        <f>B5*0.03</f>
        <v>1200</v>
      </c>
      <c r="E5" s="13">
        <f>SUM(B5:D5)</f>
        <v>45464</v>
      </c>
      <c r="F5" s="14">
        <v>0.5</v>
      </c>
      <c r="G5" s="13">
        <f>E5*F5</f>
        <v>22732</v>
      </c>
      <c r="H5" s="15">
        <v>6</v>
      </c>
      <c r="I5" s="13">
        <f>G5*H5/12</f>
        <v>11366</v>
      </c>
      <c r="K5" s="13">
        <f>11366*0.75</f>
        <v>8524.5</v>
      </c>
      <c r="L5" s="13">
        <f>11366*0.25</f>
        <v>2841.5</v>
      </c>
      <c r="M5" s="42">
        <f>I5-SUM(K5:L5)</f>
        <v>0</v>
      </c>
      <c r="N5" s="39"/>
    </row>
    <row r="6" spans="1:14" x14ac:dyDescent="0.2">
      <c r="A6" s="12" t="s">
        <v>0</v>
      </c>
      <c r="B6" s="13">
        <v>40000</v>
      </c>
      <c r="C6" s="13">
        <v>4264</v>
      </c>
      <c r="D6" s="13">
        <f>B6*0.03</f>
        <v>1200</v>
      </c>
      <c r="E6" s="13">
        <f>SUM(B6:D6)</f>
        <v>45464</v>
      </c>
      <c r="F6" s="14">
        <v>0.2</v>
      </c>
      <c r="G6" s="13">
        <f>E6*F6</f>
        <v>9092.8000000000011</v>
      </c>
      <c r="H6" s="15">
        <v>3</v>
      </c>
      <c r="I6" s="13">
        <f>G6*H6/12</f>
        <v>2273.2000000000003</v>
      </c>
      <c r="K6" s="13">
        <f>2273.2*0.75</f>
        <v>1704.8999999999999</v>
      </c>
      <c r="L6" s="13">
        <f>2273.2*0.25</f>
        <v>568.29999999999995</v>
      </c>
      <c r="M6" s="42">
        <f>I6-SUM(K6:L6)</f>
        <v>0</v>
      </c>
      <c r="N6" s="39"/>
    </row>
    <row r="7" spans="1:14" ht="15.75" x14ac:dyDescent="0.25">
      <c r="A7" s="16" t="s">
        <v>16</v>
      </c>
      <c r="B7" s="17">
        <f t="shared" ref="B7:I7" si="0">SUM(B5:B6)</f>
        <v>80000</v>
      </c>
      <c r="C7" s="17">
        <f t="shared" si="0"/>
        <v>8528</v>
      </c>
      <c r="D7" s="17">
        <f t="shared" si="0"/>
        <v>2400</v>
      </c>
      <c r="E7" s="17">
        <f t="shared" si="0"/>
        <v>90928</v>
      </c>
      <c r="F7" s="11">
        <f t="shared" si="0"/>
        <v>0.7</v>
      </c>
      <c r="G7" s="17">
        <f t="shared" si="0"/>
        <v>31824.800000000003</v>
      </c>
      <c r="H7" s="18">
        <f t="shared" si="0"/>
        <v>9</v>
      </c>
      <c r="I7" s="17">
        <f t="shared" si="0"/>
        <v>13639.2</v>
      </c>
      <c r="K7" s="43">
        <f>SUM(K5:K6)</f>
        <v>10229.4</v>
      </c>
      <c r="L7" s="43">
        <f>SUM(L5:L6)</f>
        <v>3409.8</v>
      </c>
      <c r="M7" s="42">
        <f>I7-SUM(K7:L7)</f>
        <v>0</v>
      </c>
      <c r="N7" s="39"/>
    </row>
    <row r="8" spans="1:14" x14ac:dyDescent="0.2">
      <c r="A8" s="19"/>
      <c r="B8" s="19"/>
      <c r="C8" s="19"/>
      <c r="D8" s="19"/>
      <c r="E8" s="19"/>
      <c r="F8" s="20"/>
      <c r="G8" s="19"/>
      <c r="H8" s="19"/>
      <c r="I8" s="21"/>
      <c r="K8" s="44"/>
      <c r="L8" s="44"/>
      <c r="M8" s="42">
        <f>I8-SUM(K8:L8)</f>
        <v>0</v>
      </c>
    </row>
    <row r="9" spans="1:14" ht="63" x14ac:dyDescent="0.25">
      <c r="A9" s="22" t="s">
        <v>31</v>
      </c>
      <c r="B9" s="10" t="s">
        <v>15</v>
      </c>
      <c r="C9" s="23" t="s">
        <v>17</v>
      </c>
      <c r="D9" s="24"/>
      <c r="E9" s="24"/>
      <c r="F9" s="6"/>
      <c r="G9" s="6"/>
      <c r="H9" s="6"/>
      <c r="I9" s="10" t="s">
        <v>6</v>
      </c>
      <c r="K9" s="40" t="s">
        <v>37</v>
      </c>
      <c r="L9" s="40" t="s">
        <v>36</v>
      </c>
      <c r="M9" s="42"/>
      <c r="N9" s="38" t="s">
        <v>33</v>
      </c>
    </row>
    <row r="10" spans="1:14" x14ac:dyDescent="0.2">
      <c r="A10" s="25" t="s">
        <v>28</v>
      </c>
      <c r="B10" s="14">
        <v>500</v>
      </c>
      <c r="C10" s="15">
        <v>12</v>
      </c>
      <c r="D10" s="26"/>
      <c r="E10" s="26"/>
      <c r="F10" s="6"/>
      <c r="G10" s="6"/>
      <c r="H10" s="6"/>
      <c r="I10" s="13">
        <f>B10*C10</f>
        <v>6000</v>
      </c>
      <c r="K10" s="13">
        <f>6000*0.75</f>
        <v>4500</v>
      </c>
      <c r="L10" s="13">
        <f>6000*0.25</f>
        <v>1500</v>
      </c>
      <c r="M10" s="42">
        <f>I10-SUM(K10:L10)</f>
        <v>0</v>
      </c>
      <c r="N10" s="39"/>
    </row>
    <row r="11" spans="1:14" ht="15.75" x14ac:dyDescent="0.25">
      <c r="A11" s="27" t="s">
        <v>32</v>
      </c>
      <c r="B11" s="11">
        <f>SUM(B10)</f>
        <v>500</v>
      </c>
      <c r="C11" s="18">
        <f>SUM(C10)</f>
        <v>12</v>
      </c>
      <c r="D11" s="26"/>
      <c r="E11" s="26"/>
      <c r="F11" s="6"/>
      <c r="G11" s="6"/>
      <c r="H11" s="6"/>
      <c r="I11" s="17">
        <f>SUM(I10)</f>
        <v>6000</v>
      </c>
      <c r="K11" s="17">
        <f t="shared" ref="K11:L11" si="1">SUM(K10)</f>
        <v>4500</v>
      </c>
      <c r="L11" s="17">
        <f t="shared" si="1"/>
        <v>1500</v>
      </c>
      <c r="M11" s="42">
        <f>I11-SUM(K11:L11)</f>
        <v>0</v>
      </c>
      <c r="N11" s="39"/>
    </row>
    <row r="12" spans="1:14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14" ht="63" x14ac:dyDescent="0.25">
      <c r="A13" s="35" t="s">
        <v>18</v>
      </c>
      <c r="B13" s="10" t="s">
        <v>4</v>
      </c>
      <c r="C13" s="10" t="s">
        <v>3</v>
      </c>
      <c r="D13" s="24"/>
      <c r="E13" s="24"/>
      <c r="F13" s="6"/>
      <c r="G13" s="6"/>
      <c r="H13" s="6"/>
      <c r="I13" s="10" t="s">
        <v>6</v>
      </c>
      <c r="K13" s="40" t="s">
        <v>37</v>
      </c>
      <c r="L13" s="40" t="s">
        <v>36</v>
      </c>
      <c r="M13" s="42"/>
      <c r="N13" s="38" t="s">
        <v>33</v>
      </c>
    </row>
    <row r="14" spans="1:14" x14ac:dyDescent="0.2">
      <c r="A14" s="12" t="s">
        <v>1</v>
      </c>
      <c r="B14" s="28">
        <v>40</v>
      </c>
      <c r="C14" s="15">
        <v>5</v>
      </c>
      <c r="D14" s="26"/>
      <c r="E14" s="26"/>
      <c r="F14" s="6"/>
      <c r="G14" s="6"/>
      <c r="H14" s="6"/>
      <c r="I14" s="13">
        <f>B14*C14</f>
        <v>200</v>
      </c>
      <c r="K14" s="13">
        <f>200</f>
        <v>200</v>
      </c>
      <c r="L14" s="13">
        <v>0</v>
      </c>
      <c r="M14" s="42">
        <f>I14-SUM(K14:L14)</f>
        <v>0</v>
      </c>
      <c r="N14" s="39"/>
    </row>
    <row r="15" spans="1:14" x14ac:dyDescent="0.2">
      <c r="A15" s="12" t="s">
        <v>2</v>
      </c>
      <c r="B15" s="13">
        <v>3000</v>
      </c>
      <c r="C15" s="15">
        <v>1</v>
      </c>
      <c r="D15" s="29"/>
      <c r="E15" s="29"/>
      <c r="F15" s="6"/>
      <c r="G15" s="6"/>
      <c r="H15" s="6"/>
      <c r="I15" s="13">
        <f>B15*C15</f>
        <v>3000</v>
      </c>
      <c r="K15" s="13">
        <f>3000</f>
        <v>3000</v>
      </c>
      <c r="L15" s="13">
        <v>0</v>
      </c>
      <c r="M15" s="42">
        <f>I15-SUM(K15:L15)</f>
        <v>0</v>
      </c>
      <c r="N15" s="39"/>
    </row>
    <row r="16" spans="1:14" ht="15.75" x14ac:dyDescent="0.25">
      <c r="A16" s="30" t="s">
        <v>19</v>
      </c>
      <c r="B16" s="31">
        <f>SUM(B14:B15)</f>
        <v>3040</v>
      </c>
      <c r="C16" s="11">
        <f>SUM(C14:C15)</f>
        <v>6</v>
      </c>
      <c r="D16" s="26"/>
      <c r="E16" s="26"/>
      <c r="F16" s="6"/>
      <c r="G16" s="6"/>
      <c r="H16" s="6"/>
      <c r="I16" s="17">
        <f>SUM(I14:I15)</f>
        <v>3200</v>
      </c>
      <c r="K16" s="17">
        <f>SUM(K14:K15)</f>
        <v>3200</v>
      </c>
      <c r="L16" s="17">
        <f>SUM(L14:L15)</f>
        <v>0</v>
      </c>
      <c r="M16" s="42">
        <f>I16-SUM(K16:L16)</f>
        <v>0</v>
      </c>
      <c r="N16" s="39"/>
    </row>
    <row r="17" spans="1:14" ht="15.75" x14ac:dyDescent="0.25">
      <c r="A17" s="32"/>
      <c r="B17" s="32"/>
      <c r="C17" s="33"/>
      <c r="D17" s="26"/>
      <c r="E17" s="26"/>
      <c r="F17" s="6"/>
      <c r="G17" s="6"/>
      <c r="H17" s="16" t="s">
        <v>26</v>
      </c>
      <c r="I17" s="17">
        <f>SUM(I16,I11,I7)</f>
        <v>22839.200000000001</v>
      </c>
      <c r="K17" s="17">
        <f>SUM(K16,K11,K7)</f>
        <v>17929.400000000001</v>
      </c>
      <c r="L17" s="17">
        <f>SUM(L16,L11,L7)</f>
        <v>4909.8</v>
      </c>
      <c r="M17" s="42">
        <f>I17-SUM(K17:L17)</f>
        <v>0</v>
      </c>
      <c r="N17" s="39"/>
    </row>
    <row r="18" spans="1:14" ht="15.75" x14ac:dyDescent="0.2">
      <c r="A18" s="7" t="s">
        <v>20</v>
      </c>
      <c r="B18" s="34"/>
      <c r="C18" s="26"/>
      <c r="D18" s="26"/>
      <c r="E18" s="26"/>
      <c r="F18" s="26"/>
      <c r="G18" s="26"/>
      <c r="H18" s="26"/>
      <c r="I18" s="26"/>
      <c r="K18" s="42"/>
      <c r="L18" s="42"/>
      <c r="M18" s="42"/>
    </row>
    <row r="19" spans="1:14" ht="63" x14ac:dyDescent="0.25">
      <c r="A19" s="7" t="s">
        <v>22</v>
      </c>
      <c r="B19" s="10" t="s">
        <v>24</v>
      </c>
      <c r="C19" s="10" t="s">
        <v>23</v>
      </c>
      <c r="D19" s="26"/>
      <c r="E19" s="26"/>
      <c r="F19" s="26"/>
      <c r="G19" s="26"/>
      <c r="H19" s="26"/>
      <c r="I19" s="10" t="s">
        <v>6</v>
      </c>
      <c r="K19" s="40" t="s">
        <v>37</v>
      </c>
      <c r="L19" s="40" t="s">
        <v>36</v>
      </c>
      <c r="M19" s="42"/>
      <c r="N19" s="38" t="s">
        <v>33</v>
      </c>
    </row>
    <row r="20" spans="1:14" ht="15.75" customHeight="1" x14ac:dyDescent="0.25">
      <c r="A20" s="30" t="s">
        <v>25</v>
      </c>
      <c r="B20" s="13">
        <v>100000</v>
      </c>
      <c r="C20" s="14">
        <v>10</v>
      </c>
      <c r="D20" s="26"/>
      <c r="E20" s="26"/>
      <c r="F20" s="26"/>
      <c r="G20" s="26"/>
      <c r="H20" s="36" t="s">
        <v>29</v>
      </c>
      <c r="I20" s="17">
        <f>B20/C20</f>
        <v>10000</v>
      </c>
      <c r="K20" s="17">
        <v>10000</v>
      </c>
      <c r="L20" s="17">
        <v>0</v>
      </c>
      <c r="M20" s="42">
        <f>I20-SUM(K20:L20)</f>
        <v>0</v>
      </c>
      <c r="N20" s="39"/>
    </row>
    <row r="21" spans="1:14" x14ac:dyDescent="0.2">
      <c r="A21" s="26"/>
      <c r="B21" s="26"/>
      <c r="C21" s="26"/>
      <c r="D21" s="26"/>
      <c r="E21" s="26"/>
      <c r="F21" s="26"/>
      <c r="G21" s="26"/>
      <c r="H21" s="6"/>
      <c r="I21" s="6"/>
      <c r="M21" s="42"/>
    </row>
    <row r="22" spans="1:14" ht="15.75" x14ac:dyDescent="0.25">
      <c r="A22" s="26"/>
      <c r="B22" s="26"/>
      <c r="C22" s="26"/>
      <c r="D22" s="26"/>
      <c r="E22" s="26"/>
      <c r="F22" s="26"/>
      <c r="G22" s="26"/>
      <c r="H22" s="2" t="s">
        <v>27</v>
      </c>
      <c r="I22" s="4">
        <f>SUM(I20,I17)</f>
        <v>32839.199999999997</v>
      </c>
      <c r="K22" s="45">
        <f>SUM(K20,K17)</f>
        <v>27929.4</v>
      </c>
      <c r="L22" s="4">
        <f>SUM(L20,L17)</f>
        <v>4909.8</v>
      </c>
      <c r="M22" s="42">
        <f>I22-SUM(K22:L22)</f>
        <v>0</v>
      </c>
    </row>
    <row r="23" spans="1:14" x14ac:dyDescent="0.2">
      <c r="D23" s="3"/>
      <c r="E23" s="3"/>
      <c r="F23" s="3"/>
      <c r="G23" s="3"/>
      <c r="H23" s="3"/>
      <c r="M23" s="42"/>
    </row>
    <row r="25" spans="1:14" ht="15.75" customHeight="1" x14ac:dyDescent="0.25">
      <c r="A25" s="37" t="s">
        <v>30</v>
      </c>
      <c r="B25" s="37"/>
      <c r="C25" s="37"/>
      <c r="D25" s="37"/>
    </row>
    <row r="26" spans="1:14" x14ac:dyDescent="0.2">
      <c r="M26" s="42"/>
    </row>
    <row r="28" spans="1:14" x14ac:dyDescent="0.2">
      <c r="M28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Elsworth</dc:creator>
  <cp:lastModifiedBy>Nicky Milsted</cp:lastModifiedBy>
  <dcterms:created xsi:type="dcterms:W3CDTF">2024-06-26T10:51:34Z</dcterms:created>
  <dcterms:modified xsi:type="dcterms:W3CDTF">2026-02-11T13:29:41Z</dcterms:modified>
</cp:coreProperties>
</file>